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esd\Documents\01_Javno naročanje\13_Zimska služba - PBO\02_Razpisna dokumentacija\"/>
    </mc:Choice>
  </mc:AlternateContent>
  <xr:revisionPtr revIDLastSave="0" documentId="13_ncr:1_{57705151-79BC-4DB8-B836-2C00892A59FC}" xr6:coauthVersionLast="47" xr6:coauthVersionMax="47" xr10:uidLastSave="{00000000-0000-0000-0000-000000000000}"/>
  <bookViews>
    <workbookView xWindow="-120" yWindow="-120" windowWidth="29040" windowHeight="17520" tabRatio="1000" xr2:uid="{00000000-000D-0000-FFFF-FFFF00000000}"/>
  </bookViews>
  <sheets>
    <sheet name="Skl. 4 - Ljubno" sheetId="43" r:id="rId1"/>
  </sheets>
  <definedNames>
    <definedName name="_xlnm.Print_Area" localSheetId="0">'Skl. 4 - Ljubno'!$A$1:$AY$36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Z26" i="43" l="1"/>
  <c r="AT16" i="43" l="1"/>
  <c r="AT17" i="43"/>
  <c r="AT18" i="43"/>
  <c r="AT19" i="43"/>
  <c r="AT20" i="43"/>
  <c r="AT21" i="43"/>
  <c r="AT15" i="43"/>
  <c r="AZ16" i="43" l="1"/>
  <c r="AZ17" i="43"/>
  <c r="AZ18" i="43"/>
  <c r="AZ20" i="43"/>
  <c r="AZ21" i="43"/>
  <c r="BB16" i="43" l="1"/>
  <c r="AR22" i="43" l="1"/>
  <c r="AP22" i="43"/>
  <c r="AN22" i="43"/>
  <c r="AL22" i="43"/>
  <c r="AJ22" i="43"/>
  <c r="AH22" i="43"/>
  <c r="AF22" i="43"/>
  <c r="AD22" i="43"/>
  <c r="AB22" i="43"/>
  <c r="Z22" i="43"/>
  <c r="X22" i="43"/>
  <c r="V22" i="43"/>
  <c r="T22" i="43"/>
  <c r="R22" i="43"/>
  <c r="P22" i="43"/>
  <c r="AX21" i="43"/>
  <c r="E21" i="43"/>
  <c r="M21" i="43" s="1"/>
  <c r="AX20" i="43"/>
  <c r="E20" i="43"/>
  <c r="AX18" i="43"/>
  <c r="F18" i="43"/>
  <c r="E18" i="43"/>
  <c r="AX17" i="43"/>
  <c r="F17" i="43"/>
  <c r="E17" i="43"/>
  <c r="AX16" i="43"/>
  <c r="F16" i="43"/>
  <c r="E16" i="43"/>
  <c r="AZ15" i="43"/>
  <c r="AX15" i="43"/>
  <c r="F15" i="43"/>
  <c r="E15" i="43"/>
  <c r="AZ19" i="43" l="1"/>
  <c r="AZ22" i="43" s="1"/>
  <c r="AZ25" i="43" s="1"/>
  <c r="AX19" i="43"/>
  <c r="AX22" i="43" s="1"/>
  <c r="AX25" i="43" s="1"/>
  <c r="N17" i="43"/>
  <c r="AI17" i="43" s="1"/>
  <c r="M17" i="43"/>
  <c r="U17" i="43" s="1"/>
  <c r="N16" i="43"/>
  <c r="AC16" i="43" s="1"/>
  <c r="M18" i="43"/>
  <c r="S18" i="43" s="1"/>
  <c r="U21" i="43"/>
  <c r="W21" i="43"/>
  <c r="Q21" i="43"/>
  <c r="S21" i="43"/>
  <c r="Y21" i="43"/>
  <c r="L21" i="43"/>
  <c r="N15" i="43"/>
  <c r="AI15" i="43" s="1"/>
  <c r="N21" i="43"/>
  <c r="AT22" i="43"/>
  <c r="L18" i="43"/>
  <c r="N18" i="43"/>
  <c r="L17" i="43"/>
  <c r="L19" i="43" s="1"/>
  <c r="O15" i="43"/>
  <c r="AM15" i="43" s="1"/>
  <c r="M16" i="43"/>
  <c r="O16" i="43"/>
  <c r="N20" i="43"/>
  <c r="M20" i="43"/>
  <c r="M15" i="43"/>
  <c r="L20" i="43"/>
  <c r="L15" i="43"/>
  <c r="L16" i="43"/>
  <c r="O17" i="43"/>
  <c r="O20" i="43"/>
  <c r="O21" i="43"/>
  <c r="O18" i="43"/>
  <c r="M19" i="43" l="1"/>
  <c r="Q19" i="43" s="1"/>
  <c r="AX26" i="43"/>
  <c r="AG17" i="43"/>
  <c r="AE17" i="43"/>
  <c r="Y17" i="43"/>
  <c r="Q17" i="43"/>
  <c r="AC17" i="43"/>
  <c r="W17" i="43"/>
  <c r="AA17" i="43"/>
  <c r="N19" i="43"/>
  <c r="AC19" i="43" s="1"/>
  <c r="Q18" i="43"/>
  <c r="AE16" i="43"/>
  <c r="W18" i="43"/>
  <c r="Y18" i="43"/>
  <c r="U18" i="43"/>
  <c r="AE15" i="43"/>
  <c r="AA16" i="43"/>
  <c r="S17" i="43"/>
  <c r="AG16" i="43"/>
  <c r="AI16" i="43"/>
  <c r="AM18" i="43"/>
  <c r="AO18" i="43"/>
  <c r="AQ18" i="43"/>
  <c r="AS18" i="43"/>
  <c r="AK18" i="43"/>
  <c r="AO21" i="43"/>
  <c r="AQ21" i="43"/>
  <c r="AK21" i="43"/>
  <c r="AS21" i="43"/>
  <c r="AM21" i="43"/>
  <c r="AQ20" i="43"/>
  <c r="AK20" i="43"/>
  <c r="AS20" i="43"/>
  <c r="AM20" i="43"/>
  <c r="AO20" i="43"/>
  <c r="AA15" i="43"/>
  <c r="AI19" i="43"/>
  <c r="AA21" i="43"/>
  <c r="AI21" i="43"/>
  <c r="AC21" i="43"/>
  <c r="AE21" i="43"/>
  <c r="AG21" i="43"/>
  <c r="AO17" i="43"/>
  <c r="AQ17" i="43"/>
  <c r="AK17" i="43"/>
  <c r="AS17" i="43"/>
  <c r="AM17" i="43"/>
  <c r="AC20" i="43"/>
  <c r="AE20" i="43"/>
  <c r="AG20" i="43"/>
  <c r="AA20" i="43"/>
  <c r="AI20" i="43"/>
  <c r="W16" i="43"/>
  <c r="Q16" i="43"/>
  <c r="Y16" i="43"/>
  <c r="S16" i="43"/>
  <c r="U16" i="43"/>
  <c r="AS15" i="43"/>
  <c r="AG15" i="43"/>
  <c r="Y19" i="43"/>
  <c r="S19" i="43"/>
  <c r="U19" i="43"/>
  <c r="W19" i="43"/>
  <c r="W20" i="43"/>
  <c r="Q20" i="43"/>
  <c r="Y20" i="43"/>
  <c r="U20" i="43"/>
  <c r="S20" i="43"/>
  <c r="AC15" i="43"/>
  <c r="AQ16" i="43"/>
  <c r="AK16" i="43"/>
  <c r="AS16" i="43"/>
  <c r="AM16" i="43"/>
  <c r="AO16" i="43"/>
  <c r="AG18" i="43"/>
  <c r="AA18" i="43"/>
  <c r="AI18" i="43"/>
  <c r="AC18" i="43"/>
  <c r="AE18" i="43"/>
  <c r="AQ15" i="43"/>
  <c r="AO15" i="43"/>
  <c r="AK15" i="43"/>
  <c r="O19" i="43"/>
  <c r="Y15" i="43"/>
  <c r="Q15" i="43"/>
  <c r="U15" i="43"/>
  <c r="S15" i="43"/>
  <c r="W15" i="43"/>
  <c r="AU21" i="43" l="1"/>
  <c r="AU20" i="43"/>
  <c r="AU16" i="43"/>
  <c r="AG19" i="43"/>
  <c r="AG22" i="43" s="1"/>
  <c r="AU15" i="43"/>
  <c r="AE19" i="43"/>
  <c r="AE22" i="43" s="1"/>
  <c r="AU18" i="43"/>
  <c r="AA19" i="43"/>
  <c r="AU17" i="43"/>
  <c r="AA22" i="43"/>
  <c r="AC22" i="43"/>
  <c r="S22" i="43"/>
  <c r="AK19" i="43"/>
  <c r="AK22" i="43" s="1"/>
  <c r="AS19" i="43"/>
  <c r="AS22" i="43" s="1"/>
  <c r="AM19" i="43"/>
  <c r="AM22" i="43" s="1"/>
  <c r="AO19" i="43"/>
  <c r="AO22" i="43" s="1"/>
  <c r="AQ19" i="43"/>
  <c r="AQ22" i="43" s="1"/>
  <c r="U22" i="43"/>
  <c r="Q22" i="43"/>
  <c r="AI22" i="43"/>
  <c r="W22" i="43"/>
  <c r="Y22" i="43"/>
  <c r="AU19" i="43" l="1"/>
  <c r="AU22" i="43" s="1"/>
</calcChain>
</file>

<file path=xl/sharedStrings.xml><?xml version="1.0" encoding="utf-8"?>
<sst xmlns="http://schemas.openxmlformats.org/spreadsheetml/2006/main" count="92" uniqueCount="86">
  <si>
    <t xml:space="preserve">SKUPAJ </t>
  </si>
  <si>
    <t>ura</t>
  </si>
  <si>
    <t>CENA NA ENOTO</t>
  </si>
  <si>
    <t xml:space="preserve">ENOTA </t>
  </si>
  <si>
    <t>SKUPAJ EUR</t>
  </si>
  <si>
    <t>kpl</t>
  </si>
  <si>
    <t xml:space="preserve">ZIMSKO VZDRŽEVANJE JAVNIH POVRŠIN </t>
  </si>
  <si>
    <t>Podpis odgovorne osebe:</t>
  </si>
  <si>
    <t>____________________________</t>
  </si>
  <si>
    <t>PONUDNIK:</t>
  </si>
  <si>
    <t>NAROČNIK:</t>
  </si>
  <si>
    <t>KOMUNALA RADOVLJICA, d.o.o.</t>
  </si>
  <si>
    <t>LJUBLJANSKA CESTA 27</t>
  </si>
  <si>
    <t>4240 RADOVLJICA</t>
  </si>
  <si>
    <t>PRIPOROČENA CENA*</t>
  </si>
  <si>
    <t>Ročno čiščenje snega in posipanje ter zabijanje obcestnih kolov (obcestne kole preskrbi naročnik)</t>
  </si>
  <si>
    <t>Ponudbene cene in druge podatke vpisujete v rumeno obarvana polja.</t>
  </si>
  <si>
    <t>CENA SPREMENLJIVI DEL*</t>
  </si>
  <si>
    <t>CENA ZA SEZONO 2022 - 23</t>
  </si>
  <si>
    <t>CENA ZA SEZONO 2023 - 24</t>
  </si>
  <si>
    <t>CENA ZA SEZONO 2024-25</t>
  </si>
  <si>
    <t>CENA ZA SEZONO 2025 - 26</t>
  </si>
  <si>
    <t xml:space="preserve">Akcija posipanja oziroma pluženja </t>
  </si>
  <si>
    <t>CENA FIKSNI DEL</t>
  </si>
  <si>
    <t>Cena goriva 1.11.2022</t>
  </si>
  <si>
    <t>Izhodiščna cena 29.4.2022</t>
  </si>
  <si>
    <t>Cena goriva 1.11.2023</t>
  </si>
  <si>
    <t>Cena goriva 1.11.2024</t>
  </si>
  <si>
    <t>Cena goriva 1.11.2025</t>
  </si>
  <si>
    <t>**Naročnik priznava stalno pripravljenost v višini 9 ur cene delovnega stroja, vključno s priključkoma.</t>
  </si>
  <si>
    <t>URE NOVEMBER 2023</t>
  </si>
  <si>
    <t>EUR NOVEMBER 2023</t>
  </si>
  <si>
    <t>URE DECEMBER 2023</t>
  </si>
  <si>
    <t>EUR DECEMBER 2023</t>
  </si>
  <si>
    <t>URE JANUAR 2024</t>
  </si>
  <si>
    <t>EUR  JANUAR 2024</t>
  </si>
  <si>
    <t>URE FEBRUAR 2024</t>
  </si>
  <si>
    <t>EUR FEBRUAR 2024</t>
  </si>
  <si>
    <t>URE MAREC 2024</t>
  </si>
  <si>
    <t>EUR MAREC 2024</t>
  </si>
  <si>
    <t>URE NOVEMBER 2024</t>
  </si>
  <si>
    <t>EUR NOVEMBER 2024</t>
  </si>
  <si>
    <t>URE DECEMBER 2024</t>
  </si>
  <si>
    <t>EUR DECEMBER 2024</t>
  </si>
  <si>
    <t>URE JANUAR 2025</t>
  </si>
  <si>
    <t>EUR  JANUAR 2025</t>
  </si>
  <si>
    <t>URE FEBRUAR 2025</t>
  </si>
  <si>
    <t>EUR FEBRUAR 2025</t>
  </si>
  <si>
    <t>URE MAREC 2025</t>
  </si>
  <si>
    <t>EUR MAREC 2025</t>
  </si>
  <si>
    <t>URE NOVEMBER 2025</t>
  </si>
  <si>
    <t>EUR NOVEMBER 2025</t>
  </si>
  <si>
    <t>URE DECEMBER 2025</t>
  </si>
  <si>
    <t>EUR DECEMBER 2025</t>
  </si>
  <si>
    <t>URE JANUAR 2026</t>
  </si>
  <si>
    <t>EUR  JANUAR 2026</t>
  </si>
  <si>
    <t>URE FEBRUAR 2026</t>
  </si>
  <si>
    <t>EUR FEBRUAR 2026</t>
  </si>
  <si>
    <t>URE MAREC 2026</t>
  </si>
  <si>
    <t>EUR MAREC 2026</t>
  </si>
  <si>
    <t xml:space="preserve">SKUPAJ URE </t>
  </si>
  <si>
    <t xml:space="preserve">SKUPAJ PRIPOROČENA CENA </t>
  </si>
  <si>
    <t>1.</t>
  </si>
  <si>
    <t>2.</t>
  </si>
  <si>
    <t>3.</t>
  </si>
  <si>
    <t>4.</t>
  </si>
  <si>
    <t>5.</t>
  </si>
  <si>
    <t>6.</t>
  </si>
  <si>
    <t>7.</t>
  </si>
  <si>
    <t>Skupna ocenjena vrednost sklopa brez DDV:</t>
  </si>
  <si>
    <t xml:space="preserve">   EUR</t>
  </si>
  <si>
    <t>V primeru, da bo skupna ponudbena vrednost presegala zagotovljena sredstva naročnika, bo naročnik v smislu 29. točke 2. člena ZJN-3 ponudbo izločil kot nedopustno.</t>
  </si>
  <si>
    <t>Skupna ponudbena vrednost brez DDV (v EUR)</t>
  </si>
  <si>
    <t xml:space="preserve">Kraj:  __________________
</t>
  </si>
  <si>
    <t xml:space="preserve">Datum: ________________                             </t>
  </si>
  <si>
    <t>Skupna ponudbena vrednost z 9,5 % DDV (v EUR)</t>
  </si>
  <si>
    <t>OBR-7</t>
  </si>
  <si>
    <t>KOLIČINA</t>
  </si>
  <si>
    <t>*Cena teh storitev je sestavljena iz fiksnega in  spremenljivega dela. Predpostavljamo, da v strukturi cene spremenljivi del, ki predstavlja strošek naftnih derivatov, predstavlja 1/3 vrednosti.  Za zimsko sezono 2025/26 naročnik in izvajalec cen uskladina s ceno naftnih derivatov, ki se preveri na dan 1.11.2025.</t>
  </si>
  <si>
    <t xml:space="preserve">V kalkulaciji priporočene cene je za storitve upoštevana cena nafte na dan 30.09.2025 (1,491 EUR z DDV). </t>
  </si>
  <si>
    <t xml:space="preserve">Traktor od 90 kW do 100 kW (vključen posipalec) </t>
  </si>
  <si>
    <t xml:space="preserve">Traktor od 90 kW do 100 kW (vključen plug) </t>
  </si>
  <si>
    <t xml:space="preserve">Traktor od 90 kW do 100 kW (vključena plug in posipalec) </t>
  </si>
  <si>
    <t xml:space="preserve">Traktor od 90 kW do 100 kW + traktorska prikolica  za prevoz posipnega materiala oz. odvoz snega in prevoz obcestnih količkov </t>
  </si>
  <si>
    <t xml:space="preserve">Nadomestilo stalne pripravljenosti: 15.11.2025 - 15.03.2026; za traktor od 90 do 100 kW (vključen plug in posipalec) **  </t>
  </si>
  <si>
    <t xml:space="preserve">4. SKLOP: Izvajanje zimske službe v KS Ljubno                                    PONUDBENI PREDRAČUN, št.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</si>
</sst>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€"/>
    <numFmt numFmtId="165" formatCode="#,##0.000\ _€"/>
  </numFmts>
  <fonts count="7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Arial"/>
      <family val="2"/>
      <charset val="238"/>
    </font>
    <font>
      <b/>
      <sz val="11"/>
      <color theme="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999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3" fontId="3" fillId="0" borderId="0" xfId="0" applyNumberFormat="1" applyFont="1" applyAlignment="1">
      <alignment horizontal="center"/>
    </xf>
    <xf numFmtId="0" fontId="3" fillId="4" borderId="0" xfId="0" applyFont="1" applyFill="1"/>
    <xf numFmtId="0" fontId="3" fillId="0" borderId="0" xfId="0" applyFont="1"/>
    <xf numFmtId="0" fontId="3" fillId="0" borderId="0" xfId="0" applyFont="1" applyAlignment="1">
      <alignment horizontal="right" wrapText="1"/>
    </xf>
    <xf numFmtId="1" fontId="3" fillId="0" borderId="1" xfId="0" applyNumberFormat="1" applyFont="1" applyBorder="1"/>
    <xf numFmtId="164" fontId="2" fillId="0" borderId="17" xfId="0" applyNumberFormat="1" applyFont="1" applyBorder="1"/>
    <xf numFmtId="164" fontId="2" fillId="2" borderId="17" xfId="0" applyNumberFormat="1" applyFont="1" applyFill="1" applyBorder="1"/>
    <xf numFmtId="165" fontId="2" fillId="2" borderId="17" xfId="0" applyNumberFormat="1" applyFont="1" applyFill="1" applyBorder="1"/>
    <xf numFmtId="164" fontId="3" fillId="0" borderId="17" xfId="0" applyNumberFormat="1" applyFont="1" applyBorder="1"/>
    <xf numFmtId="1" fontId="3" fillId="0" borderId="0" xfId="0" applyNumberFormat="1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164" fontId="3" fillId="2" borderId="0" xfId="0" applyNumberFormat="1" applyFont="1" applyFill="1"/>
    <xf numFmtId="165" fontId="3" fillId="2" borderId="0" xfId="0" applyNumberFormat="1" applyFont="1" applyFill="1"/>
    <xf numFmtId="0" fontId="2" fillId="0" borderId="0" xfId="0" applyFont="1" applyAlignment="1">
      <alignment wrapText="1"/>
    </xf>
    <xf numFmtId="164" fontId="3" fillId="3" borderId="0" xfId="0" applyNumberFormat="1" applyFont="1" applyFill="1"/>
    <xf numFmtId="164" fontId="2" fillId="0" borderId="0" xfId="0" applyNumberFormat="1" applyFont="1"/>
    <xf numFmtId="165" fontId="2" fillId="0" borderId="0" xfId="0" applyNumberFormat="1" applyFont="1"/>
    <xf numFmtId="164" fontId="2" fillId="2" borderId="0" xfId="0" applyNumberFormat="1" applyFont="1" applyFill="1"/>
    <xf numFmtId="164" fontId="2" fillId="5" borderId="2" xfId="0" applyNumberFormat="1" applyFont="1" applyFill="1" applyBorder="1"/>
    <xf numFmtId="165" fontId="3" fillId="0" borderId="0" xfId="0" applyNumberFormat="1" applyFont="1"/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4" fontId="3" fillId="0" borderId="0" xfId="0" applyNumberFormat="1" applyFont="1"/>
    <xf numFmtId="164" fontId="3" fillId="0" borderId="7" xfId="0" applyNumberFormat="1" applyFont="1" applyBorder="1"/>
    <xf numFmtId="0" fontId="3" fillId="0" borderId="4" xfId="0" applyFont="1" applyBorder="1" applyAlignment="1">
      <alignment vertical="center" wrapText="1"/>
    </xf>
    <xf numFmtId="164" fontId="3" fillId="0" borderId="3" xfId="0" applyNumberFormat="1" applyFont="1" applyBorder="1"/>
    <xf numFmtId="164" fontId="2" fillId="0" borderId="3" xfId="0" applyNumberFormat="1" applyFont="1" applyBorder="1"/>
    <xf numFmtId="165" fontId="2" fillId="0" borderId="3" xfId="0" applyNumberFormat="1" applyFont="1" applyBorder="1"/>
    <xf numFmtId="0" fontId="3" fillId="0" borderId="3" xfId="0" applyFont="1" applyBorder="1" applyAlignment="1">
      <alignment wrapText="1"/>
    </xf>
    <xf numFmtId="164" fontId="3" fillId="0" borderId="15" xfId="0" applyNumberFormat="1" applyFont="1" applyBorder="1"/>
    <xf numFmtId="0" fontId="2" fillId="0" borderId="0" xfId="0" applyFont="1"/>
    <xf numFmtId="0" fontId="5" fillId="4" borderId="0" xfId="0" applyFont="1" applyFill="1"/>
    <xf numFmtId="3" fontId="3" fillId="4" borderId="0" xfId="0" applyNumberFormat="1" applyFont="1" applyFill="1" applyAlignment="1">
      <alignment horizontal="center"/>
    </xf>
    <xf numFmtId="164" fontId="3" fillId="4" borderId="0" xfId="0" applyNumberFormat="1" applyFont="1" applyFill="1"/>
    <xf numFmtId="165" fontId="3" fillId="4" borderId="0" xfId="0" applyNumberFormat="1" applyFont="1" applyFill="1"/>
    <xf numFmtId="164" fontId="6" fillId="7" borderId="3" xfId="0" applyNumberFormat="1" applyFont="1" applyFill="1" applyBorder="1" applyAlignment="1">
      <alignment horizontal="center"/>
    </xf>
    <xf numFmtId="164" fontId="3" fillId="3" borderId="13" xfId="0" applyNumberFormat="1" applyFont="1" applyFill="1" applyBorder="1"/>
    <xf numFmtId="164" fontId="2" fillId="0" borderId="14" xfId="0" applyNumberFormat="1" applyFont="1" applyBorder="1"/>
    <xf numFmtId="164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164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164" fontId="2" fillId="0" borderId="0" xfId="0" applyNumberFormat="1" applyFont="1" applyAlignment="1">
      <alignment wrapText="1"/>
    </xf>
    <xf numFmtId="164" fontId="4" fillId="0" borderId="0" xfId="0" applyNumberFormat="1" applyFont="1"/>
    <xf numFmtId="165" fontId="3" fillId="0" borderId="5" xfId="0" applyNumberFormat="1" applyFont="1" applyBorder="1"/>
    <xf numFmtId="164" fontId="3" fillId="0" borderId="5" xfId="0" applyNumberFormat="1" applyFont="1" applyBorder="1"/>
    <xf numFmtId="164" fontId="2" fillId="0" borderId="5" xfId="0" applyNumberFormat="1" applyFont="1" applyBorder="1"/>
    <xf numFmtId="0" fontId="3" fillId="0" borderId="4" xfId="0" applyFont="1" applyBorder="1" applyAlignment="1">
      <alignment wrapText="1"/>
    </xf>
    <xf numFmtId="164" fontId="3" fillId="0" borderId="11" xfId="0" applyNumberFormat="1" applyFont="1" applyBorder="1"/>
    <xf numFmtId="165" fontId="2" fillId="0" borderId="16" xfId="0" applyNumberFormat="1" applyFont="1" applyBorder="1"/>
    <xf numFmtId="164" fontId="3" fillId="0" borderId="12" xfId="0" applyNumberFormat="1" applyFont="1" applyBorder="1"/>
    <xf numFmtId="164" fontId="2" fillId="0" borderId="16" xfId="0" applyNumberFormat="1" applyFont="1" applyBorder="1"/>
    <xf numFmtId="1" fontId="3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2" xfId="0" applyNumberFormat="1" applyFont="1" applyBorder="1"/>
    <xf numFmtId="165" fontId="2" fillId="0" borderId="12" xfId="0" applyNumberFormat="1" applyFont="1" applyBorder="1"/>
    <xf numFmtId="165" fontId="3" fillId="0" borderId="0" xfId="0" applyNumberFormat="1" applyFont="1" applyAlignment="1">
      <alignment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top"/>
    </xf>
    <xf numFmtId="0" fontId="2" fillId="0" borderId="13" xfId="0" applyFont="1" applyBorder="1" applyAlignment="1">
      <alignment wrapText="1"/>
    </xf>
    <xf numFmtId="164" fontId="2" fillId="0" borderId="0" xfId="0" applyNumberFormat="1" applyFont="1" applyAlignment="1">
      <alignment horizontal="justify" vertical="center" wrapText="1"/>
    </xf>
    <xf numFmtId="165" fontId="2" fillId="0" borderId="0" xfId="0" applyNumberFormat="1" applyFont="1" applyAlignment="1">
      <alignment horizontal="justify" vertical="center" wrapText="1"/>
    </xf>
    <xf numFmtId="164" fontId="2" fillId="2" borderId="0" xfId="0" applyNumberFormat="1" applyFont="1" applyFill="1" applyAlignment="1">
      <alignment horizontal="justify" vertical="center" wrapText="1"/>
    </xf>
    <xf numFmtId="164" fontId="2" fillId="0" borderId="0" xfId="0" applyNumberFormat="1" applyFont="1" applyAlignment="1">
      <alignment vertical="center" wrapText="1"/>
    </xf>
    <xf numFmtId="164" fontId="3" fillId="0" borderId="8" xfId="0" applyNumberFormat="1" applyFont="1" applyBorder="1"/>
    <xf numFmtId="2" fontId="4" fillId="0" borderId="0" xfId="0" applyNumberFormat="1" applyFont="1"/>
    <xf numFmtId="164" fontId="3" fillId="0" borderId="9" xfId="0" applyNumberFormat="1" applyFont="1" applyBorder="1"/>
    <xf numFmtId="1" fontId="3" fillId="0" borderId="2" xfId="0" applyNumberFormat="1" applyFont="1" applyBorder="1"/>
    <xf numFmtId="164" fontId="3" fillId="0" borderId="0" xfId="0" applyNumberFormat="1" applyFont="1" applyAlignment="1">
      <alignment vertical="top"/>
    </xf>
    <xf numFmtId="164" fontId="3" fillId="4" borderId="0" xfId="0" applyNumberFormat="1" applyFont="1" applyFill="1" applyAlignment="1">
      <alignment vertical="top"/>
    </xf>
    <xf numFmtId="1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165" fontId="3" fillId="2" borderId="1" xfId="0" applyNumberFormat="1" applyFont="1" applyFill="1" applyBorder="1" applyAlignment="1">
      <alignment vertical="top" wrapText="1"/>
    </xf>
    <xf numFmtId="164" fontId="3" fillId="6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164" fontId="2" fillId="0" borderId="3" xfId="0" applyNumberFormat="1" applyFont="1" applyBorder="1" applyAlignment="1">
      <alignment vertical="top" wrapText="1"/>
    </xf>
    <xf numFmtId="0" fontId="3" fillId="4" borderId="0" xfId="0" applyFont="1" applyFill="1" applyProtection="1">
      <protection locked="0"/>
    </xf>
    <xf numFmtId="0" fontId="2" fillId="4" borderId="0" xfId="0" applyFont="1" applyFill="1" applyAlignment="1" applyProtection="1">
      <alignment horizontal="left"/>
      <protection locked="0"/>
    </xf>
    <xf numFmtId="164" fontId="2" fillId="4" borderId="5" xfId="0" applyNumberFormat="1" applyFont="1" applyFill="1" applyBorder="1" applyProtection="1">
      <protection locked="0"/>
    </xf>
    <xf numFmtId="0" fontId="3" fillId="4" borderId="0" xfId="0" applyFont="1" applyFill="1" applyAlignment="1" applyProtection="1">
      <alignment wrapText="1"/>
      <protection locked="0"/>
    </xf>
    <xf numFmtId="0" fontId="3" fillId="4" borderId="0" xfId="0" applyFont="1" applyFill="1" applyAlignment="1" applyProtection="1">
      <alignment vertical="center" wrapText="1"/>
      <protection locked="0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/>
    <xf numFmtId="0" fontId="2" fillId="0" borderId="5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1" fontId="3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</cellXfs>
  <cellStyles count="1">
    <cellStyle name="Navadno" xfId="0" builtinId="0"/>
  </cellStyles>
  <dxfs count="0"/>
  <tableStyles count="0" defaultTableStyle="TableStyleMedium9" defaultPivotStyle="PivotStyleLight16"/>
  <colors>
    <mruColors>
      <color rgb="FF009999"/>
      <color rgb="FFFFFFCC"/>
      <color rgb="FF0070C0"/>
      <color rgb="FFCCFFCC"/>
      <color rgb="FF0000CC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F1FA4-BEDA-4AA8-9093-9FB87E66880F}">
  <sheetPr>
    <pageSetUpPr fitToPage="1"/>
  </sheetPr>
  <dimension ref="A1:BB49"/>
  <sheetViews>
    <sheetView showGridLines="0" tabSelected="1" showWhiteSpace="0" view="pageBreakPreview" zoomScale="80" zoomScaleNormal="90" zoomScaleSheetLayoutView="80" zoomScalePageLayoutView="50" workbookViewId="0">
      <selection activeCell="B4" sqref="B4"/>
    </sheetView>
  </sheetViews>
  <sheetFormatPr defaultRowHeight="14.25" x14ac:dyDescent="0.2"/>
  <cols>
    <col min="1" max="1" width="3.5703125" style="3" customWidth="1"/>
    <col min="2" max="2" width="41.28515625" style="3" customWidth="1"/>
    <col min="3" max="3" width="9.140625" style="3"/>
    <col min="4" max="4" width="17.5703125" style="12" customWidth="1"/>
    <col min="5" max="5" width="14.28515625" style="12" hidden="1" customWidth="1"/>
    <col min="6" max="6" width="16.85546875" style="12" hidden="1" customWidth="1"/>
    <col min="7" max="11" width="17.7109375" style="21" hidden="1" customWidth="1"/>
    <col min="12" max="15" width="17.7109375" style="12" hidden="1" customWidth="1"/>
    <col min="16" max="47" width="17.7109375" style="13" hidden="1" customWidth="1"/>
    <col min="48" max="48" width="14.5703125" style="12" customWidth="1"/>
    <col min="49" max="49" width="14.7109375" style="12" customWidth="1"/>
    <col min="50" max="50" width="19.28515625" style="12" customWidth="1"/>
    <col min="51" max="51" width="9.140625" style="3"/>
    <col min="52" max="52" width="13.42578125" style="12" hidden="1" customWidth="1"/>
    <col min="53" max="54" width="0" style="3" hidden="1" customWidth="1"/>
    <col min="55" max="16384" width="9.140625" style="3"/>
  </cols>
  <sheetData>
    <row r="1" spans="1:54" ht="15" x14ac:dyDescent="0.25">
      <c r="C1" s="1"/>
      <c r="AV1" s="13"/>
      <c r="AX1" s="37" t="s">
        <v>76</v>
      </c>
      <c r="AY1" s="1"/>
      <c r="AZ1" s="74"/>
    </row>
    <row r="2" spans="1:54" x14ac:dyDescent="0.2">
      <c r="C2" s="1"/>
      <c r="AV2" s="13"/>
      <c r="AY2" s="1"/>
      <c r="AZ2" s="74"/>
    </row>
    <row r="3" spans="1:54" ht="15" x14ac:dyDescent="0.25">
      <c r="A3" s="32"/>
      <c r="B3" s="32" t="s">
        <v>9</v>
      </c>
      <c r="C3" s="1"/>
      <c r="AV3" s="17" t="s">
        <v>10</v>
      </c>
      <c r="AW3" s="17"/>
      <c r="AY3" s="1"/>
      <c r="AZ3" s="74"/>
    </row>
    <row r="4" spans="1:54" ht="19.5" customHeight="1" x14ac:dyDescent="0.2">
      <c r="B4" s="84"/>
      <c r="C4" s="1"/>
      <c r="AV4" s="12" t="s">
        <v>11</v>
      </c>
      <c r="AY4" s="1"/>
      <c r="AZ4" s="74"/>
    </row>
    <row r="5" spans="1:54" ht="25.5" customHeight="1" x14ac:dyDescent="0.2">
      <c r="B5" s="84"/>
      <c r="C5" s="1"/>
      <c r="AV5" s="12" t="s">
        <v>12</v>
      </c>
      <c r="AY5" s="1"/>
      <c r="AZ5" s="74"/>
    </row>
    <row r="6" spans="1:54" ht="25.5" customHeight="1" x14ac:dyDescent="0.2">
      <c r="B6" s="84"/>
      <c r="C6" s="1"/>
      <c r="AV6" s="12" t="s">
        <v>13</v>
      </c>
      <c r="AY6" s="1"/>
      <c r="AZ6" s="74"/>
    </row>
    <row r="7" spans="1:54" x14ac:dyDescent="0.2">
      <c r="C7" s="1"/>
      <c r="AY7" s="1"/>
      <c r="AZ7" s="74"/>
    </row>
    <row r="8" spans="1:54" x14ac:dyDescent="0.2">
      <c r="B8" s="1"/>
      <c r="AX8" s="74"/>
      <c r="AZ8" s="74"/>
    </row>
    <row r="9" spans="1:54" ht="27.75" customHeight="1" x14ac:dyDescent="0.25">
      <c r="A9" s="92" t="s">
        <v>85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85"/>
      <c r="AZ9" s="74"/>
    </row>
    <row r="10" spans="1:54" ht="15" x14ac:dyDescent="0.25">
      <c r="A10" s="32"/>
      <c r="B10" s="1"/>
      <c r="D10" s="13"/>
      <c r="E10" s="13"/>
      <c r="F10" s="13"/>
      <c r="G10" s="14"/>
      <c r="H10" s="14"/>
      <c r="I10" s="14"/>
      <c r="J10" s="14"/>
      <c r="K10" s="14"/>
      <c r="L10" s="13"/>
      <c r="M10" s="13"/>
      <c r="N10" s="13"/>
      <c r="O10" s="13"/>
      <c r="AX10" s="74"/>
      <c r="AZ10" s="74"/>
    </row>
    <row r="11" spans="1:54" x14ac:dyDescent="0.2">
      <c r="A11" s="33" t="s">
        <v>16</v>
      </c>
      <c r="B11" s="34"/>
      <c r="C11" s="2"/>
      <c r="D11" s="35"/>
      <c r="E11" s="35"/>
      <c r="F11" s="35"/>
      <c r="G11" s="36"/>
      <c r="H11" s="36"/>
      <c r="I11" s="36"/>
      <c r="J11" s="36"/>
      <c r="K11" s="36"/>
      <c r="L11" s="35"/>
      <c r="M11" s="35"/>
      <c r="N11" s="35"/>
      <c r="O11" s="35"/>
      <c r="AV11" s="35"/>
      <c r="AW11" s="35"/>
      <c r="AX11" s="75"/>
      <c r="AZ11" s="74"/>
    </row>
    <row r="12" spans="1:54" x14ac:dyDescent="0.2">
      <c r="A12" s="64"/>
    </row>
    <row r="13" spans="1:54" ht="15" thickBot="1" x14ac:dyDescent="0.25">
      <c r="A13" s="76"/>
      <c r="B13" s="11"/>
      <c r="C13" s="23"/>
      <c r="D13" s="23"/>
      <c r="E13" s="23"/>
      <c r="F13" s="23"/>
      <c r="G13" s="62"/>
      <c r="H13" s="62"/>
      <c r="I13" s="62"/>
      <c r="J13" s="62"/>
      <c r="K13" s="62"/>
      <c r="L13" s="23"/>
      <c r="M13" s="23"/>
      <c r="N13" s="23"/>
      <c r="O13" s="23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L13" s="77"/>
      <c r="AM13" s="77"/>
      <c r="AN13" s="77"/>
      <c r="AO13" s="77"/>
      <c r="AP13" s="77"/>
      <c r="AQ13" s="77"/>
      <c r="AR13" s="77"/>
      <c r="AS13" s="77"/>
      <c r="AT13" s="77"/>
      <c r="AU13" s="77"/>
      <c r="AV13" s="23"/>
      <c r="AW13" s="23"/>
      <c r="AX13" s="23"/>
    </row>
    <row r="14" spans="1:54" s="64" customFormat="1" ht="45.75" thickBot="1" x14ac:dyDescent="0.3">
      <c r="A14" s="55"/>
      <c r="B14" s="56" t="s">
        <v>6</v>
      </c>
      <c r="C14" s="57" t="s">
        <v>3</v>
      </c>
      <c r="D14" s="58" t="s">
        <v>14</v>
      </c>
      <c r="E14" s="58" t="s">
        <v>23</v>
      </c>
      <c r="F14" s="58" t="s">
        <v>17</v>
      </c>
      <c r="G14" s="78" t="s">
        <v>25</v>
      </c>
      <c r="H14" s="78" t="s">
        <v>24</v>
      </c>
      <c r="I14" s="78" t="s">
        <v>26</v>
      </c>
      <c r="J14" s="78" t="s">
        <v>27</v>
      </c>
      <c r="K14" s="78" t="s">
        <v>28</v>
      </c>
      <c r="L14" s="79" t="s">
        <v>18</v>
      </c>
      <c r="M14" s="79" t="s">
        <v>19</v>
      </c>
      <c r="N14" s="79" t="s">
        <v>20</v>
      </c>
      <c r="O14" s="79" t="s">
        <v>21</v>
      </c>
      <c r="P14" s="80" t="s">
        <v>30</v>
      </c>
      <c r="Q14" s="80" t="s">
        <v>31</v>
      </c>
      <c r="R14" s="80" t="s">
        <v>32</v>
      </c>
      <c r="S14" s="80" t="s">
        <v>33</v>
      </c>
      <c r="T14" s="80" t="s">
        <v>34</v>
      </c>
      <c r="U14" s="80" t="s">
        <v>35</v>
      </c>
      <c r="V14" s="80" t="s">
        <v>36</v>
      </c>
      <c r="W14" s="80" t="s">
        <v>37</v>
      </c>
      <c r="X14" s="80" t="s">
        <v>38</v>
      </c>
      <c r="Y14" s="80" t="s">
        <v>39</v>
      </c>
      <c r="Z14" s="80" t="s">
        <v>40</v>
      </c>
      <c r="AA14" s="80" t="s">
        <v>41</v>
      </c>
      <c r="AB14" s="80" t="s">
        <v>42</v>
      </c>
      <c r="AC14" s="80" t="s">
        <v>43</v>
      </c>
      <c r="AD14" s="80" t="s">
        <v>44</v>
      </c>
      <c r="AE14" s="80" t="s">
        <v>45</v>
      </c>
      <c r="AF14" s="80" t="s">
        <v>46</v>
      </c>
      <c r="AG14" s="80" t="s">
        <v>47</v>
      </c>
      <c r="AH14" s="80" t="s">
        <v>48</v>
      </c>
      <c r="AI14" s="80" t="s">
        <v>49</v>
      </c>
      <c r="AJ14" s="80" t="s">
        <v>50</v>
      </c>
      <c r="AK14" s="80" t="s">
        <v>51</v>
      </c>
      <c r="AL14" s="80" t="s">
        <v>52</v>
      </c>
      <c r="AM14" s="80" t="s">
        <v>53</v>
      </c>
      <c r="AN14" s="80" t="s">
        <v>54</v>
      </c>
      <c r="AO14" s="80" t="s">
        <v>55</v>
      </c>
      <c r="AP14" s="80" t="s">
        <v>56</v>
      </c>
      <c r="AQ14" s="80" t="s">
        <v>57</v>
      </c>
      <c r="AR14" s="80" t="s">
        <v>58</v>
      </c>
      <c r="AS14" s="80" t="s">
        <v>59</v>
      </c>
      <c r="AT14" s="80" t="s">
        <v>60</v>
      </c>
      <c r="AU14" s="80" t="s">
        <v>4</v>
      </c>
      <c r="AV14" s="59" t="s">
        <v>77</v>
      </c>
      <c r="AW14" s="81" t="s">
        <v>2</v>
      </c>
      <c r="AX14" s="82" t="s">
        <v>0</v>
      </c>
      <c r="AZ14" s="83" t="s">
        <v>61</v>
      </c>
    </row>
    <row r="15" spans="1:54" ht="28.5" x14ac:dyDescent="0.25">
      <c r="A15" s="73" t="s">
        <v>62</v>
      </c>
      <c r="B15" s="26" t="s">
        <v>80</v>
      </c>
      <c r="C15" s="27" t="s">
        <v>1</v>
      </c>
      <c r="D15" s="27">
        <v>44.53</v>
      </c>
      <c r="E15" s="27">
        <f>D15/3*2</f>
        <v>29.686666666666667</v>
      </c>
      <c r="F15" s="27">
        <f>D15/3</f>
        <v>14.843333333333334</v>
      </c>
      <c r="G15" s="47">
        <v>1.7749999999999999</v>
      </c>
      <c r="H15" s="47">
        <v>1.7749999999999999</v>
      </c>
      <c r="I15" s="47">
        <v>1.5409999999999999</v>
      </c>
      <c r="J15" s="47">
        <v>1.5409999999999999</v>
      </c>
      <c r="K15" s="47">
        <v>1.5409999999999999</v>
      </c>
      <c r="L15" s="48">
        <f>(H15/G15)*F15+E15</f>
        <v>44.53</v>
      </c>
      <c r="M15" s="48">
        <f>(I15/G15)*F15+E15</f>
        <v>42.573188732394371</v>
      </c>
      <c r="N15" s="48">
        <f>(J15/G15)*F15+E15</f>
        <v>42.573188732394371</v>
      </c>
      <c r="O15" s="48">
        <f>(K15/G15)*F15+E15</f>
        <v>42.573188732394371</v>
      </c>
      <c r="P15" s="48"/>
      <c r="Q15" s="48">
        <f t="shared" ref="Q15:Q21" si="0">M15*P15</f>
        <v>0</v>
      </c>
      <c r="R15" s="48"/>
      <c r="S15" s="48">
        <f t="shared" ref="S15:S21" si="1">M15*R15</f>
        <v>0</v>
      </c>
      <c r="T15" s="48"/>
      <c r="U15" s="48">
        <f t="shared" ref="U15:U21" si="2">M15*T15</f>
        <v>0</v>
      </c>
      <c r="V15" s="48"/>
      <c r="W15" s="48">
        <f t="shared" ref="W15:W21" si="3">M15*V15</f>
        <v>0</v>
      </c>
      <c r="X15" s="48"/>
      <c r="Y15" s="48">
        <f t="shared" ref="Y15:Y21" si="4">M15*X15</f>
        <v>0</v>
      </c>
      <c r="Z15" s="48"/>
      <c r="AA15" s="48">
        <f t="shared" ref="AA15:AA21" si="5">N15*Z15</f>
        <v>0</v>
      </c>
      <c r="AB15" s="48"/>
      <c r="AC15" s="48">
        <f t="shared" ref="AC15:AC21" si="6">N15*AB15</f>
        <v>0</v>
      </c>
      <c r="AD15" s="48"/>
      <c r="AE15" s="48">
        <f t="shared" ref="AE15:AE21" si="7">N15*AD15</f>
        <v>0</v>
      </c>
      <c r="AF15" s="48"/>
      <c r="AG15" s="48">
        <f t="shared" ref="AG15:AG21" si="8">N15*AF15</f>
        <v>0</v>
      </c>
      <c r="AH15" s="48"/>
      <c r="AI15" s="48">
        <f t="shared" ref="AI15:AI21" si="9">N15*AH15</f>
        <v>0</v>
      </c>
      <c r="AJ15" s="48"/>
      <c r="AK15" s="48">
        <f t="shared" ref="AK15:AK21" si="10">O15*AJ15</f>
        <v>0</v>
      </c>
      <c r="AL15" s="48"/>
      <c r="AM15" s="48">
        <f t="shared" ref="AM15:AM21" si="11">O15*AL15</f>
        <v>0</v>
      </c>
      <c r="AN15" s="48"/>
      <c r="AO15" s="48">
        <f t="shared" ref="AO15:AO21" si="12">O15*AN15</f>
        <v>0</v>
      </c>
      <c r="AP15" s="48"/>
      <c r="AQ15" s="48">
        <f t="shared" ref="AQ15:AQ21" si="13">O15*AP15</f>
        <v>0</v>
      </c>
      <c r="AR15" s="48"/>
      <c r="AS15" s="48">
        <f t="shared" ref="AS15:AS21" si="14">O15*AR15</f>
        <v>0</v>
      </c>
      <c r="AT15" s="48">
        <f>P15+R15+T15+V15+X15+Z15+AB15+AD15+AF15+AH15+AJ15+AL15+AN15+AP15+AR15</f>
        <v>0</v>
      </c>
      <c r="AU15" s="48">
        <f>Q15+S15+U15+W15+Y15+AA15+AC15+AE15+AG15+AI15+AK15+AM15+AO15+AQ15+AS15</f>
        <v>0</v>
      </c>
      <c r="AV15" s="49">
        <v>80</v>
      </c>
      <c r="AW15" s="86"/>
      <c r="AX15" s="70">
        <f t="shared" ref="AX15:AX20" si="15">AV15*AW15</f>
        <v>0</v>
      </c>
      <c r="AZ15" s="27">
        <f t="shared" ref="AZ15:AZ21" si="16">D15*AV15</f>
        <v>3562.4</v>
      </c>
    </row>
    <row r="16" spans="1:54" ht="28.5" x14ac:dyDescent="0.25">
      <c r="A16" s="73" t="s">
        <v>63</v>
      </c>
      <c r="B16" s="26" t="s">
        <v>81</v>
      </c>
      <c r="C16" s="27" t="s">
        <v>1</v>
      </c>
      <c r="D16" s="27">
        <v>50.04</v>
      </c>
      <c r="E16" s="27">
        <f t="shared" ref="E16:E18" si="17">D16/3*2</f>
        <v>33.36</v>
      </c>
      <c r="F16" s="27">
        <f t="shared" ref="F16:F18" si="18">D16/3</f>
        <v>16.68</v>
      </c>
      <c r="G16" s="47">
        <v>1.7749999999999999</v>
      </c>
      <c r="H16" s="47">
        <v>1.7749999999999999</v>
      </c>
      <c r="I16" s="47">
        <v>1.5409999999999999</v>
      </c>
      <c r="J16" s="47">
        <v>1.5409999999999999</v>
      </c>
      <c r="K16" s="47">
        <v>1.5409999999999999</v>
      </c>
      <c r="L16" s="48">
        <f t="shared" ref="L16:L18" si="19">(H16/G16)*F16+E16</f>
        <v>50.04</v>
      </c>
      <c r="M16" s="48">
        <f t="shared" ref="M16:M18" si="20">(I16/G16)*F16+E16</f>
        <v>47.841059154929582</v>
      </c>
      <c r="N16" s="48">
        <f t="shared" ref="N16:N18" si="21">(J16/G16)*F16+E16</f>
        <v>47.841059154929582</v>
      </c>
      <c r="O16" s="48">
        <f t="shared" ref="O16:O18" si="22">(K16/G16)*F16+E16</f>
        <v>47.841059154929582</v>
      </c>
      <c r="P16" s="48"/>
      <c r="Q16" s="48">
        <f t="shared" si="0"/>
        <v>0</v>
      </c>
      <c r="R16" s="48"/>
      <c r="S16" s="48">
        <f t="shared" si="1"/>
        <v>0</v>
      </c>
      <c r="T16" s="48"/>
      <c r="U16" s="48">
        <f t="shared" si="2"/>
        <v>0</v>
      </c>
      <c r="V16" s="48"/>
      <c r="W16" s="48">
        <f t="shared" si="3"/>
        <v>0</v>
      </c>
      <c r="X16" s="48"/>
      <c r="Y16" s="48">
        <f t="shared" si="4"/>
        <v>0</v>
      </c>
      <c r="Z16" s="48"/>
      <c r="AA16" s="48">
        <f t="shared" si="5"/>
        <v>0</v>
      </c>
      <c r="AB16" s="48"/>
      <c r="AC16" s="48">
        <f t="shared" si="6"/>
        <v>0</v>
      </c>
      <c r="AD16" s="48"/>
      <c r="AE16" s="48">
        <f t="shared" si="7"/>
        <v>0</v>
      </c>
      <c r="AF16" s="48"/>
      <c r="AG16" s="48">
        <f t="shared" si="8"/>
        <v>0</v>
      </c>
      <c r="AH16" s="48"/>
      <c r="AI16" s="48">
        <f t="shared" si="9"/>
        <v>0</v>
      </c>
      <c r="AJ16" s="48"/>
      <c r="AK16" s="48">
        <f t="shared" si="10"/>
        <v>0</v>
      </c>
      <c r="AL16" s="48"/>
      <c r="AM16" s="48">
        <f t="shared" si="11"/>
        <v>0</v>
      </c>
      <c r="AN16" s="48"/>
      <c r="AO16" s="48">
        <f t="shared" si="12"/>
        <v>0</v>
      </c>
      <c r="AP16" s="48"/>
      <c r="AQ16" s="48">
        <f t="shared" si="13"/>
        <v>0</v>
      </c>
      <c r="AR16" s="48"/>
      <c r="AS16" s="48">
        <f t="shared" si="14"/>
        <v>0</v>
      </c>
      <c r="AT16" s="48">
        <f t="shared" ref="AT16:AT21" si="23">P16+R16+T16+V16+X16+Z16+AB16+AD16+AF16+AH16+AJ16+AL16+AN16+AP16+AR16</f>
        <v>0</v>
      </c>
      <c r="AU16" s="48">
        <f t="shared" ref="AU16:AU21" si="24">Q16+S16+U16+W16+Y16+AA16+AC16+AE16+AG16+AI16+AK16+AM16+AO16+AQ16+AS16</f>
        <v>0</v>
      </c>
      <c r="AV16" s="49">
        <v>40</v>
      </c>
      <c r="AW16" s="86"/>
      <c r="AX16" s="25">
        <f t="shared" si="15"/>
        <v>0</v>
      </c>
      <c r="AZ16" s="27">
        <f t="shared" si="16"/>
        <v>2001.6</v>
      </c>
      <c r="BB16" s="24">
        <f>AV15+AV16+AV17</f>
        <v>200</v>
      </c>
    </row>
    <row r="17" spans="1:54" ht="28.5" x14ac:dyDescent="0.25">
      <c r="A17" s="73" t="s">
        <v>64</v>
      </c>
      <c r="B17" s="26" t="s">
        <v>82</v>
      </c>
      <c r="C17" s="27" t="s">
        <v>1</v>
      </c>
      <c r="D17" s="27">
        <v>55.55</v>
      </c>
      <c r="E17" s="27">
        <f t="shared" si="17"/>
        <v>37.033333333333331</v>
      </c>
      <c r="F17" s="27">
        <f t="shared" si="18"/>
        <v>18.516666666666666</v>
      </c>
      <c r="G17" s="47">
        <v>1.7749999999999999</v>
      </c>
      <c r="H17" s="47">
        <v>1.7749999999999999</v>
      </c>
      <c r="I17" s="47">
        <v>1.5409999999999999</v>
      </c>
      <c r="J17" s="47">
        <v>1.5409999999999999</v>
      </c>
      <c r="K17" s="47">
        <v>1.5409999999999999</v>
      </c>
      <c r="L17" s="48">
        <f t="shared" si="19"/>
        <v>55.55</v>
      </c>
      <c r="M17" s="48">
        <f t="shared" si="20"/>
        <v>53.108929577464785</v>
      </c>
      <c r="N17" s="48">
        <f t="shared" si="21"/>
        <v>53.108929577464785</v>
      </c>
      <c r="O17" s="48">
        <f t="shared" si="22"/>
        <v>53.108929577464785</v>
      </c>
      <c r="P17" s="48"/>
      <c r="Q17" s="48">
        <f t="shared" si="0"/>
        <v>0</v>
      </c>
      <c r="R17" s="48"/>
      <c r="S17" s="48">
        <f t="shared" si="1"/>
        <v>0</v>
      </c>
      <c r="T17" s="48"/>
      <c r="U17" s="48">
        <f t="shared" si="2"/>
        <v>0</v>
      </c>
      <c r="V17" s="48"/>
      <c r="W17" s="48">
        <f t="shared" si="3"/>
        <v>0</v>
      </c>
      <c r="X17" s="48"/>
      <c r="Y17" s="48">
        <f t="shared" si="4"/>
        <v>0</v>
      </c>
      <c r="Z17" s="48"/>
      <c r="AA17" s="48">
        <f t="shared" si="5"/>
        <v>0</v>
      </c>
      <c r="AB17" s="48"/>
      <c r="AC17" s="48">
        <f t="shared" si="6"/>
        <v>0</v>
      </c>
      <c r="AD17" s="48"/>
      <c r="AE17" s="48">
        <f t="shared" si="7"/>
        <v>0</v>
      </c>
      <c r="AF17" s="48"/>
      <c r="AG17" s="48">
        <f t="shared" si="8"/>
        <v>0</v>
      </c>
      <c r="AH17" s="48"/>
      <c r="AI17" s="48">
        <f t="shared" si="9"/>
        <v>0</v>
      </c>
      <c r="AJ17" s="48"/>
      <c r="AK17" s="48">
        <f t="shared" si="10"/>
        <v>0</v>
      </c>
      <c r="AL17" s="48"/>
      <c r="AM17" s="48">
        <f t="shared" si="11"/>
        <v>0</v>
      </c>
      <c r="AN17" s="48"/>
      <c r="AO17" s="48">
        <f t="shared" si="12"/>
        <v>0</v>
      </c>
      <c r="AP17" s="48"/>
      <c r="AQ17" s="48">
        <f t="shared" si="13"/>
        <v>0</v>
      </c>
      <c r="AR17" s="48"/>
      <c r="AS17" s="48">
        <f t="shared" si="14"/>
        <v>0</v>
      </c>
      <c r="AT17" s="48">
        <f t="shared" si="23"/>
        <v>0</v>
      </c>
      <c r="AU17" s="48">
        <f t="shared" si="24"/>
        <v>0</v>
      </c>
      <c r="AV17" s="49">
        <v>80</v>
      </c>
      <c r="AW17" s="86"/>
      <c r="AX17" s="25">
        <f t="shared" si="15"/>
        <v>0</v>
      </c>
      <c r="AZ17" s="27">
        <f t="shared" si="16"/>
        <v>4444</v>
      </c>
    </row>
    <row r="18" spans="1:54" s="44" customFormat="1" ht="57.75" x14ac:dyDescent="0.25">
      <c r="A18" s="73" t="s">
        <v>65</v>
      </c>
      <c r="B18" s="50" t="s">
        <v>83</v>
      </c>
      <c r="C18" s="27" t="s">
        <v>1</v>
      </c>
      <c r="D18" s="27">
        <v>50.95</v>
      </c>
      <c r="E18" s="27">
        <f t="shared" si="17"/>
        <v>33.966666666666669</v>
      </c>
      <c r="F18" s="27">
        <f t="shared" si="18"/>
        <v>16.983333333333334</v>
      </c>
      <c r="G18" s="47">
        <v>1.7749999999999999</v>
      </c>
      <c r="H18" s="47">
        <v>1.7749999999999999</v>
      </c>
      <c r="I18" s="47">
        <v>1.5409999999999999</v>
      </c>
      <c r="J18" s="47">
        <v>1.5409999999999999</v>
      </c>
      <c r="K18" s="47">
        <v>1.5409999999999999</v>
      </c>
      <c r="L18" s="48">
        <f t="shared" si="19"/>
        <v>50.95</v>
      </c>
      <c r="M18" s="48">
        <f t="shared" si="20"/>
        <v>48.711070422535215</v>
      </c>
      <c r="N18" s="48">
        <f t="shared" si="21"/>
        <v>48.711070422535215</v>
      </c>
      <c r="O18" s="48">
        <f t="shared" si="22"/>
        <v>48.711070422535215</v>
      </c>
      <c r="P18" s="48"/>
      <c r="Q18" s="48">
        <f t="shared" si="0"/>
        <v>0</v>
      </c>
      <c r="R18" s="48"/>
      <c r="S18" s="48">
        <f t="shared" si="1"/>
        <v>0</v>
      </c>
      <c r="T18" s="48"/>
      <c r="U18" s="48">
        <f t="shared" si="2"/>
        <v>0</v>
      </c>
      <c r="V18" s="48"/>
      <c r="W18" s="48">
        <f t="shared" si="3"/>
        <v>0</v>
      </c>
      <c r="X18" s="48"/>
      <c r="Y18" s="48">
        <f t="shared" si="4"/>
        <v>0</v>
      </c>
      <c r="Z18" s="48"/>
      <c r="AA18" s="48">
        <f t="shared" si="5"/>
        <v>0</v>
      </c>
      <c r="AB18" s="48"/>
      <c r="AC18" s="48">
        <f t="shared" si="6"/>
        <v>0</v>
      </c>
      <c r="AD18" s="48"/>
      <c r="AE18" s="48">
        <f t="shared" si="7"/>
        <v>0</v>
      </c>
      <c r="AF18" s="48"/>
      <c r="AG18" s="48">
        <f t="shared" si="8"/>
        <v>0</v>
      </c>
      <c r="AH18" s="48"/>
      <c r="AI18" s="48">
        <f t="shared" si="9"/>
        <v>0</v>
      </c>
      <c r="AJ18" s="48"/>
      <c r="AK18" s="48">
        <f t="shared" si="10"/>
        <v>0</v>
      </c>
      <c r="AL18" s="48"/>
      <c r="AM18" s="48">
        <f t="shared" si="11"/>
        <v>0</v>
      </c>
      <c r="AN18" s="48"/>
      <c r="AO18" s="48">
        <f t="shared" si="12"/>
        <v>0</v>
      </c>
      <c r="AP18" s="48"/>
      <c r="AQ18" s="48">
        <f t="shared" si="13"/>
        <v>0</v>
      </c>
      <c r="AR18" s="48"/>
      <c r="AS18" s="48">
        <f t="shared" si="14"/>
        <v>0</v>
      </c>
      <c r="AT18" s="48">
        <f t="shared" si="23"/>
        <v>0</v>
      </c>
      <c r="AU18" s="48">
        <f t="shared" si="24"/>
        <v>0</v>
      </c>
      <c r="AV18" s="49">
        <v>30</v>
      </c>
      <c r="AW18" s="86"/>
      <c r="AX18" s="25">
        <f t="shared" si="15"/>
        <v>0</v>
      </c>
      <c r="AZ18" s="27">
        <f t="shared" si="16"/>
        <v>1528.5</v>
      </c>
      <c r="BA18" s="71"/>
    </row>
    <row r="19" spans="1:54" ht="78" customHeight="1" x14ac:dyDescent="0.25">
      <c r="A19" s="73" t="s">
        <v>66</v>
      </c>
      <c r="B19" s="26" t="s">
        <v>84</v>
      </c>
      <c r="C19" s="27" t="s">
        <v>5</v>
      </c>
      <c r="D19" s="48">
        <v>499.97</v>
      </c>
      <c r="E19" s="60"/>
      <c r="F19" s="60"/>
      <c r="G19" s="61"/>
      <c r="H19" s="61"/>
      <c r="I19" s="61"/>
      <c r="J19" s="61"/>
      <c r="K19" s="61"/>
      <c r="L19" s="53">
        <f>L17*9</f>
        <v>499.95</v>
      </c>
      <c r="M19" s="53">
        <f>M17*9</f>
        <v>477.98036619718306</v>
      </c>
      <c r="N19" s="53">
        <f>N17*9</f>
        <v>477.98036619718306</v>
      </c>
      <c r="O19" s="53">
        <f>O17*9</f>
        <v>477.98036619718306</v>
      </c>
      <c r="P19" s="48"/>
      <c r="Q19" s="48">
        <f t="shared" si="0"/>
        <v>0</v>
      </c>
      <c r="R19" s="48"/>
      <c r="S19" s="48">
        <f t="shared" si="1"/>
        <v>0</v>
      </c>
      <c r="T19" s="48"/>
      <c r="U19" s="48">
        <f t="shared" si="2"/>
        <v>0</v>
      </c>
      <c r="V19" s="48"/>
      <c r="W19" s="48">
        <f t="shared" si="3"/>
        <v>0</v>
      </c>
      <c r="X19" s="48"/>
      <c r="Y19" s="48">
        <f t="shared" si="4"/>
        <v>0</v>
      </c>
      <c r="Z19" s="48"/>
      <c r="AA19" s="48">
        <f t="shared" si="5"/>
        <v>0</v>
      </c>
      <c r="AB19" s="48"/>
      <c r="AC19" s="48">
        <f t="shared" si="6"/>
        <v>0</v>
      </c>
      <c r="AD19" s="48"/>
      <c r="AE19" s="48">
        <f t="shared" si="7"/>
        <v>0</v>
      </c>
      <c r="AF19" s="48"/>
      <c r="AG19" s="48">
        <f t="shared" si="8"/>
        <v>0</v>
      </c>
      <c r="AH19" s="48"/>
      <c r="AI19" s="48">
        <f t="shared" si="9"/>
        <v>0</v>
      </c>
      <c r="AJ19" s="48"/>
      <c r="AK19" s="48">
        <f t="shared" si="10"/>
        <v>0</v>
      </c>
      <c r="AL19" s="48"/>
      <c r="AM19" s="48">
        <f t="shared" si="11"/>
        <v>0</v>
      </c>
      <c r="AN19" s="48"/>
      <c r="AO19" s="48">
        <f t="shared" si="12"/>
        <v>0</v>
      </c>
      <c r="AP19" s="48"/>
      <c r="AQ19" s="48">
        <f t="shared" si="13"/>
        <v>0</v>
      </c>
      <c r="AR19" s="48"/>
      <c r="AS19" s="48">
        <f t="shared" si="14"/>
        <v>0</v>
      </c>
      <c r="AT19" s="48">
        <f t="shared" si="23"/>
        <v>0</v>
      </c>
      <c r="AU19" s="48">
        <f t="shared" si="24"/>
        <v>0</v>
      </c>
      <c r="AV19" s="49">
        <v>1</v>
      </c>
      <c r="AW19" s="86"/>
      <c r="AX19" s="25">
        <f t="shared" si="15"/>
        <v>0</v>
      </c>
      <c r="AZ19" s="27">
        <f t="shared" si="16"/>
        <v>499.97</v>
      </c>
    </row>
    <row r="20" spans="1:54" ht="21" customHeight="1" x14ac:dyDescent="0.25">
      <c r="A20" s="73" t="s">
        <v>67</v>
      </c>
      <c r="B20" s="26" t="s">
        <v>22</v>
      </c>
      <c r="C20" s="27" t="s">
        <v>5</v>
      </c>
      <c r="D20" s="27">
        <v>25.97</v>
      </c>
      <c r="E20" s="27">
        <f>D20</f>
        <v>25.97</v>
      </c>
      <c r="F20" s="27">
        <v>0</v>
      </c>
      <c r="G20" s="29"/>
      <c r="H20" s="29"/>
      <c r="I20" s="29"/>
      <c r="J20" s="29"/>
      <c r="K20" s="29"/>
      <c r="L20" s="27">
        <f>E20+F20</f>
        <v>25.97</v>
      </c>
      <c r="M20" s="27">
        <f>E20+F20</f>
        <v>25.97</v>
      </c>
      <c r="N20" s="27">
        <f>E20+F20</f>
        <v>25.97</v>
      </c>
      <c r="O20" s="27">
        <f>E20+F20</f>
        <v>25.97</v>
      </c>
      <c r="P20" s="48"/>
      <c r="Q20" s="48">
        <f t="shared" si="0"/>
        <v>0</v>
      </c>
      <c r="R20" s="48"/>
      <c r="S20" s="48">
        <f t="shared" si="1"/>
        <v>0</v>
      </c>
      <c r="T20" s="48"/>
      <c r="U20" s="48">
        <f t="shared" si="2"/>
        <v>0</v>
      </c>
      <c r="V20" s="48"/>
      <c r="W20" s="48">
        <f t="shared" si="3"/>
        <v>0</v>
      </c>
      <c r="X20" s="48"/>
      <c r="Y20" s="48">
        <f t="shared" si="4"/>
        <v>0</v>
      </c>
      <c r="Z20" s="48"/>
      <c r="AA20" s="48">
        <f t="shared" si="5"/>
        <v>0</v>
      </c>
      <c r="AB20" s="48"/>
      <c r="AC20" s="48">
        <f t="shared" si="6"/>
        <v>0</v>
      </c>
      <c r="AD20" s="48"/>
      <c r="AE20" s="48">
        <f t="shared" si="7"/>
        <v>0</v>
      </c>
      <c r="AF20" s="48"/>
      <c r="AG20" s="48">
        <f t="shared" si="8"/>
        <v>0</v>
      </c>
      <c r="AH20" s="48"/>
      <c r="AI20" s="48">
        <f t="shared" si="9"/>
        <v>0</v>
      </c>
      <c r="AJ20" s="48"/>
      <c r="AK20" s="48">
        <f t="shared" si="10"/>
        <v>0</v>
      </c>
      <c r="AL20" s="48"/>
      <c r="AM20" s="48">
        <f t="shared" si="11"/>
        <v>0</v>
      </c>
      <c r="AN20" s="48"/>
      <c r="AO20" s="48">
        <f t="shared" si="12"/>
        <v>0</v>
      </c>
      <c r="AP20" s="48"/>
      <c r="AQ20" s="48">
        <f t="shared" si="13"/>
        <v>0</v>
      </c>
      <c r="AR20" s="48"/>
      <c r="AS20" s="48">
        <f t="shared" si="14"/>
        <v>0</v>
      </c>
      <c r="AT20" s="48">
        <f t="shared" si="23"/>
        <v>0</v>
      </c>
      <c r="AU20" s="48">
        <f t="shared" si="24"/>
        <v>0</v>
      </c>
      <c r="AV20" s="49">
        <v>20</v>
      </c>
      <c r="AW20" s="86"/>
      <c r="AX20" s="25">
        <f t="shared" si="15"/>
        <v>0</v>
      </c>
      <c r="AZ20" s="27">
        <f t="shared" si="16"/>
        <v>519.4</v>
      </c>
    </row>
    <row r="21" spans="1:54" s="44" customFormat="1" ht="44.25" thickBot="1" x14ac:dyDescent="0.3">
      <c r="A21" s="73" t="s">
        <v>68</v>
      </c>
      <c r="B21" s="30" t="s">
        <v>15</v>
      </c>
      <c r="C21" s="31" t="s">
        <v>1</v>
      </c>
      <c r="D21" s="51">
        <v>14.74</v>
      </c>
      <c r="E21" s="31">
        <f>D21</f>
        <v>14.74</v>
      </c>
      <c r="F21" s="51">
        <v>0</v>
      </c>
      <c r="G21" s="52"/>
      <c r="H21" s="52"/>
      <c r="I21" s="52"/>
      <c r="J21" s="52"/>
      <c r="K21" s="52"/>
      <c r="L21" s="31">
        <f>E21+F21</f>
        <v>14.74</v>
      </c>
      <c r="M21" s="31">
        <f>E21+F21</f>
        <v>14.74</v>
      </c>
      <c r="N21" s="31">
        <f>E21+F21</f>
        <v>14.74</v>
      </c>
      <c r="O21" s="31">
        <f>E21+F21</f>
        <v>14.74</v>
      </c>
      <c r="P21" s="53"/>
      <c r="Q21" s="53">
        <f t="shared" si="0"/>
        <v>0</v>
      </c>
      <c r="R21" s="53"/>
      <c r="S21" s="53">
        <f t="shared" si="1"/>
        <v>0</v>
      </c>
      <c r="T21" s="53"/>
      <c r="U21" s="53">
        <f t="shared" si="2"/>
        <v>0</v>
      </c>
      <c r="V21" s="53"/>
      <c r="W21" s="53">
        <f t="shared" si="3"/>
        <v>0</v>
      </c>
      <c r="X21" s="53"/>
      <c r="Y21" s="53">
        <f t="shared" si="4"/>
        <v>0</v>
      </c>
      <c r="Z21" s="53"/>
      <c r="AA21" s="53">
        <f t="shared" si="5"/>
        <v>0</v>
      </c>
      <c r="AB21" s="53"/>
      <c r="AC21" s="53">
        <f t="shared" si="6"/>
        <v>0</v>
      </c>
      <c r="AD21" s="53"/>
      <c r="AE21" s="53">
        <f t="shared" si="7"/>
        <v>0</v>
      </c>
      <c r="AF21" s="53"/>
      <c r="AG21" s="53">
        <f t="shared" si="8"/>
        <v>0</v>
      </c>
      <c r="AH21" s="53"/>
      <c r="AI21" s="53">
        <f t="shared" si="9"/>
        <v>0</v>
      </c>
      <c r="AJ21" s="53"/>
      <c r="AK21" s="53">
        <f t="shared" si="10"/>
        <v>0</v>
      </c>
      <c r="AL21" s="53"/>
      <c r="AM21" s="53">
        <f t="shared" si="11"/>
        <v>0</v>
      </c>
      <c r="AN21" s="53"/>
      <c r="AO21" s="53">
        <f t="shared" si="12"/>
        <v>0</v>
      </c>
      <c r="AP21" s="53"/>
      <c r="AQ21" s="53">
        <f t="shared" si="13"/>
        <v>0</v>
      </c>
      <c r="AR21" s="53"/>
      <c r="AS21" s="53">
        <f t="shared" si="14"/>
        <v>0</v>
      </c>
      <c r="AT21" s="48">
        <f t="shared" si="23"/>
        <v>0</v>
      </c>
      <c r="AU21" s="48">
        <f t="shared" si="24"/>
        <v>0</v>
      </c>
      <c r="AV21" s="54">
        <v>40</v>
      </c>
      <c r="AW21" s="86"/>
      <c r="AX21" s="72">
        <f>AW21*AV21</f>
        <v>0</v>
      </c>
      <c r="AZ21" s="27">
        <f t="shared" si="16"/>
        <v>589.6</v>
      </c>
      <c r="BA21" s="71"/>
    </row>
    <row r="22" spans="1:54" ht="15.75" thickBot="1" x14ac:dyDescent="0.3">
      <c r="A22" s="5"/>
      <c r="B22" s="65" t="s">
        <v>4</v>
      </c>
      <c r="C22" s="38"/>
      <c r="D22" s="6"/>
      <c r="E22" s="7"/>
      <c r="F22" s="7"/>
      <c r="G22" s="8"/>
      <c r="H22" s="8"/>
      <c r="I22" s="8"/>
      <c r="J22" s="8"/>
      <c r="K22" s="8"/>
      <c r="L22" s="7"/>
      <c r="M22" s="7"/>
      <c r="N22" s="7"/>
      <c r="O22" s="7"/>
      <c r="P22" s="7">
        <f t="shared" ref="P22:AU22" si="25">SUM(P15:P21)</f>
        <v>0</v>
      </c>
      <c r="Q22" s="7">
        <f t="shared" si="25"/>
        <v>0</v>
      </c>
      <c r="R22" s="7">
        <f t="shared" si="25"/>
        <v>0</v>
      </c>
      <c r="S22" s="7">
        <f t="shared" si="25"/>
        <v>0</v>
      </c>
      <c r="T22" s="7">
        <f t="shared" si="25"/>
        <v>0</v>
      </c>
      <c r="U22" s="7">
        <f t="shared" si="25"/>
        <v>0</v>
      </c>
      <c r="V22" s="7">
        <f t="shared" si="25"/>
        <v>0</v>
      </c>
      <c r="W22" s="7">
        <f t="shared" si="25"/>
        <v>0</v>
      </c>
      <c r="X22" s="7">
        <f t="shared" si="25"/>
        <v>0</v>
      </c>
      <c r="Y22" s="7">
        <f t="shared" si="25"/>
        <v>0</v>
      </c>
      <c r="Z22" s="7">
        <f t="shared" si="25"/>
        <v>0</v>
      </c>
      <c r="AA22" s="7">
        <f t="shared" si="25"/>
        <v>0</v>
      </c>
      <c r="AB22" s="7">
        <f t="shared" si="25"/>
        <v>0</v>
      </c>
      <c r="AC22" s="7">
        <f t="shared" si="25"/>
        <v>0</v>
      </c>
      <c r="AD22" s="7">
        <f t="shared" si="25"/>
        <v>0</v>
      </c>
      <c r="AE22" s="7">
        <f t="shared" si="25"/>
        <v>0</v>
      </c>
      <c r="AF22" s="7">
        <f t="shared" si="25"/>
        <v>0</v>
      </c>
      <c r="AG22" s="7">
        <f t="shared" si="25"/>
        <v>0</v>
      </c>
      <c r="AH22" s="7">
        <f t="shared" si="25"/>
        <v>0</v>
      </c>
      <c r="AI22" s="7">
        <f t="shared" si="25"/>
        <v>0</v>
      </c>
      <c r="AJ22" s="7">
        <f t="shared" si="25"/>
        <v>0</v>
      </c>
      <c r="AK22" s="7">
        <f t="shared" si="25"/>
        <v>0</v>
      </c>
      <c r="AL22" s="7">
        <f t="shared" si="25"/>
        <v>0</v>
      </c>
      <c r="AM22" s="7">
        <f t="shared" si="25"/>
        <v>0</v>
      </c>
      <c r="AN22" s="7">
        <f t="shared" si="25"/>
        <v>0</v>
      </c>
      <c r="AO22" s="7">
        <f t="shared" si="25"/>
        <v>0</v>
      </c>
      <c r="AP22" s="7">
        <f t="shared" si="25"/>
        <v>0</v>
      </c>
      <c r="AQ22" s="7">
        <f t="shared" si="25"/>
        <v>0</v>
      </c>
      <c r="AR22" s="7">
        <f t="shared" si="25"/>
        <v>0</v>
      </c>
      <c r="AS22" s="7">
        <f t="shared" si="25"/>
        <v>0</v>
      </c>
      <c r="AT22" s="7">
        <f t="shared" si="25"/>
        <v>0</v>
      </c>
      <c r="AU22" s="7">
        <f t="shared" si="25"/>
        <v>0</v>
      </c>
      <c r="AV22" s="9"/>
      <c r="AW22" s="39"/>
      <c r="AX22" s="39">
        <f>SUM(AX15:AX21)</f>
        <v>0</v>
      </c>
      <c r="AZ22" s="28">
        <f>SUM(AZ15:AZ21)</f>
        <v>13145.47</v>
      </c>
    </row>
    <row r="23" spans="1:54" x14ac:dyDescent="0.2">
      <c r="A23" s="10"/>
      <c r="B23" s="11"/>
      <c r="C23" s="12"/>
      <c r="E23" s="13"/>
      <c r="F23" s="13"/>
      <c r="G23" s="14"/>
      <c r="H23" s="14"/>
      <c r="I23" s="14"/>
      <c r="J23" s="14"/>
      <c r="K23" s="14"/>
      <c r="L23" s="13"/>
      <c r="M23" s="13"/>
      <c r="N23" s="13"/>
      <c r="O23" s="13"/>
    </row>
    <row r="24" spans="1:54" ht="15" x14ac:dyDescent="0.25">
      <c r="A24" s="10"/>
      <c r="B24" s="15"/>
      <c r="C24" s="16"/>
      <c r="D24" s="17"/>
      <c r="E24" s="17"/>
      <c r="F24" s="17"/>
      <c r="G24" s="18"/>
      <c r="H24" s="18"/>
      <c r="I24" s="18"/>
      <c r="J24" s="18"/>
      <c r="K24" s="18"/>
      <c r="L24" s="17"/>
      <c r="M24" s="17"/>
      <c r="N24" s="17"/>
      <c r="O24" s="17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W24" s="17"/>
    </row>
    <row r="25" spans="1:54" ht="15" x14ac:dyDescent="0.25">
      <c r="A25" s="93" t="s">
        <v>72</v>
      </c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5"/>
      <c r="AX25" s="20">
        <f>AX22</f>
        <v>0</v>
      </c>
      <c r="AZ25" s="28">
        <f>AZ22</f>
        <v>13145.47</v>
      </c>
    </row>
    <row r="26" spans="1:54" ht="15" customHeight="1" x14ac:dyDescent="0.25">
      <c r="A26" s="96" t="s">
        <v>75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96"/>
      <c r="AW26" s="96"/>
      <c r="AX26" s="20">
        <f>AX25*1.095</f>
        <v>0</v>
      </c>
      <c r="AZ26" s="28">
        <f>AZ23</f>
        <v>0</v>
      </c>
    </row>
    <row r="27" spans="1:54" ht="15" x14ac:dyDescent="0.25">
      <c r="A27" s="10"/>
      <c r="B27" s="15"/>
      <c r="C27" s="12"/>
      <c r="AX27" s="17"/>
    </row>
    <row r="28" spans="1:54" s="41" customFormat="1" ht="49.5" customHeight="1" x14ac:dyDescent="0.25">
      <c r="A28" s="97" t="s">
        <v>78</v>
      </c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98"/>
      <c r="Y28" s="98"/>
      <c r="Z28" s="98"/>
      <c r="AA28" s="98"/>
      <c r="AB28" s="98"/>
      <c r="AC28" s="98"/>
      <c r="AD28" s="98"/>
      <c r="AE28" s="98"/>
      <c r="AF28" s="98"/>
      <c r="AG28" s="98"/>
      <c r="AH28" s="98"/>
      <c r="AI28" s="98"/>
      <c r="AJ28" s="98"/>
      <c r="AK28" s="98"/>
      <c r="AL28" s="98"/>
      <c r="AM28" s="98"/>
      <c r="AN28" s="98"/>
      <c r="AO28" s="98"/>
      <c r="AP28" s="98"/>
      <c r="AQ28" s="98"/>
      <c r="AR28" s="98"/>
      <c r="AS28" s="98"/>
      <c r="AT28" s="98"/>
      <c r="AU28" s="98"/>
      <c r="AV28" s="98"/>
      <c r="AW28" s="98"/>
      <c r="AX28" s="98"/>
      <c r="AY28" s="98"/>
      <c r="AZ28" s="40"/>
    </row>
    <row r="29" spans="1:54" s="44" customFormat="1" ht="15" customHeight="1" x14ac:dyDescent="0.25">
      <c r="A29" s="99" t="s">
        <v>79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42"/>
      <c r="BA29" s="43"/>
      <c r="BB29" s="43"/>
    </row>
    <row r="30" spans="1:54" s="44" customFormat="1" ht="15" x14ac:dyDescent="0.25">
      <c r="A30" s="89" t="s">
        <v>69</v>
      </c>
      <c r="B30" s="90"/>
      <c r="C30" s="90"/>
      <c r="D30" s="45">
        <v>13145.47</v>
      </c>
      <c r="E30" s="15" t="s">
        <v>70</v>
      </c>
      <c r="F30" s="42"/>
      <c r="G30" s="11"/>
      <c r="H30" s="11"/>
      <c r="I30" s="11"/>
      <c r="J30" s="11"/>
      <c r="K30" s="11"/>
      <c r="L30" s="11"/>
      <c r="M30" s="11"/>
      <c r="N30" s="11"/>
      <c r="O30" s="11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11"/>
      <c r="AW30" s="11"/>
      <c r="AX30" s="11"/>
      <c r="AY30" s="23"/>
      <c r="AZ30" s="42"/>
      <c r="BA30" s="43"/>
      <c r="BB30" s="43"/>
    </row>
    <row r="31" spans="1:54" s="44" customFormat="1" ht="15" x14ac:dyDescent="0.25">
      <c r="A31" s="3" t="s">
        <v>29</v>
      </c>
      <c r="B31" s="3"/>
      <c r="C31" s="3"/>
      <c r="D31" s="12"/>
      <c r="E31" s="12"/>
      <c r="F31" s="12"/>
      <c r="G31" s="21"/>
      <c r="H31" s="21"/>
      <c r="I31" s="21"/>
      <c r="J31" s="21"/>
      <c r="K31" s="21"/>
      <c r="L31" s="12"/>
      <c r="M31" s="12"/>
      <c r="N31" s="12"/>
      <c r="O31" s="12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2"/>
      <c r="AW31" s="17"/>
      <c r="AX31" s="12"/>
      <c r="AY31" s="12"/>
      <c r="AZ31" s="46"/>
    </row>
    <row r="32" spans="1:54" s="44" customFormat="1" ht="36" customHeight="1" x14ac:dyDescent="0.25">
      <c r="A32" s="89" t="s">
        <v>71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12"/>
      <c r="AZ32" s="46"/>
    </row>
    <row r="33" spans="1:52" s="44" customFormat="1" ht="15" customHeight="1" x14ac:dyDescent="0.25">
      <c r="A33" s="89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12"/>
      <c r="AZ33" s="46"/>
    </row>
    <row r="34" spans="1:52" s="44" customFormat="1" ht="15" x14ac:dyDescent="0.25">
      <c r="A34" s="3"/>
      <c r="B34" s="3"/>
      <c r="C34" s="3"/>
      <c r="D34" s="66"/>
      <c r="E34" s="66"/>
      <c r="F34" s="66"/>
      <c r="G34" s="67"/>
      <c r="H34" s="67"/>
      <c r="I34" s="67"/>
      <c r="J34" s="67"/>
      <c r="K34" s="67"/>
      <c r="L34" s="66"/>
      <c r="M34" s="66"/>
      <c r="N34" s="66"/>
      <c r="O34" s="66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9"/>
      <c r="AW34" s="12"/>
      <c r="AX34" s="12"/>
      <c r="AY34" s="24"/>
      <c r="AZ34" s="46"/>
    </row>
    <row r="35" spans="1:52" s="44" customFormat="1" ht="29.25" x14ac:dyDescent="0.25">
      <c r="A35" s="3"/>
      <c r="B35" s="87" t="s">
        <v>73</v>
      </c>
      <c r="C35" s="3"/>
      <c r="D35" s="12"/>
      <c r="E35" s="12"/>
      <c r="F35" s="12"/>
      <c r="G35" s="21"/>
      <c r="H35" s="21"/>
      <c r="I35" s="21"/>
      <c r="J35" s="21"/>
      <c r="K35" s="21"/>
      <c r="L35" s="12"/>
      <c r="M35" s="12"/>
      <c r="N35" s="12"/>
      <c r="O35" s="12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64" t="s">
        <v>7</v>
      </c>
      <c r="AW35" s="3"/>
      <c r="AX35" s="3"/>
      <c r="AY35" s="3"/>
      <c r="AZ35" s="46"/>
    </row>
    <row r="36" spans="1:52" s="44" customFormat="1" ht="15" x14ac:dyDescent="0.25">
      <c r="A36" s="3"/>
      <c r="B36" s="88" t="s">
        <v>74</v>
      </c>
      <c r="C36" s="4"/>
      <c r="D36" s="12"/>
      <c r="E36" s="12"/>
      <c r="F36" s="12"/>
      <c r="G36" s="21"/>
      <c r="H36" s="21"/>
      <c r="I36" s="21"/>
      <c r="J36" s="21"/>
      <c r="K36" s="21"/>
      <c r="L36" s="12"/>
      <c r="M36" s="12"/>
      <c r="N36" s="12"/>
      <c r="O36" s="12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3" t="s">
        <v>8</v>
      </c>
      <c r="AW36" s="3"/>
      <c r="AX36" s="3"/>
      <c r="AY36" s="3"/>
      <c r="AZ36" s="46"/>
    </row>
    <row r="37" spans="1:52" ht="15" customHeight="1" x14ac:dyDescent="0.25">
      <c r="A37" s="10"/>
      <c r="B37" s="89"/>
      <c r="C37" s="89"/>
      <c r="D37" s="89"/>
      <c r="E37" s="89"/>
      <c r="F37" s="89"/>
      <c r="G37" s="62"/>
      <c r="H37" s="62"/>
      <c r="I37" s="62"/>
      <c r="J37" s="62"/>
      <c r="K37" s="62"/>
      <c r="L37" s="11"/>
      <c r="M37" s="11"/>
      <c r="N37" s="11"/>
      <c r="O37" s="11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44"/>
      <c r="AW37" s="44"/>
      <c r="AX37" s="44"/>
    </row>
    <row r="47" spans="1:52" x14ac:dyDescent="0.2">
      <c r="B47" s="63"/>
    </row>
    <row r="48" spans="1:52" ht="15" customHeight="1" x14ac:dyDescent="0.2"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</row>
    <row r="49" spans="2:50" ht="15" customHeight="1" x14ac:dyDescent="0.2"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91"/>
      <c r="S49" s="91"/>
      <c r="T49" s="91"/>
      <c r="U49" s="91"/>
      <c r="V49" s="91"/>
      <c r="W49" s="91"/>
      <c r="X49" s="91"/>
      <c r="Y49" s="91"/>
      <c r="Z49" s="91"/>
      <c r="AA49" s="91"/>
      <c r="AB49" s="91"/>
      <c r="AC49" s="91"/>
      <c r="AD49" s="91"/>
      <c r="AE49" s="91"/>
      <c r="AF49" s="91"/>
      <c r="AG49" s="91"/>
      <c r="AH49" s="91"/>
      <c r="AI49" s="91"/>
      <c r="AJ49" s="91"/>
      <c r="AK49" s="91"/>
      <c r="AL49" s="91"/>
      <c r="AM49" s="91"/>
      <c r="AN49" s="91"/>
      <c r="AO49" s="91"/>
      <c r="AP49" s="91"/>
      <c r="AQ49" s="91"/>
      <c r="AR49" s="91"/>
      <c r="AS49" s="91"/>
      <c r="AT49" s="91"/>
      <c r="AU49" s="91"/>
      <c r="AV49" s="91"/>
      <c r="AW49" s="91"/>
      <c r="AX49" s="91"/>
    </row>
  </sheetData>
  <sheetProtection algorithmName="SHA-512" hashValue="AGtgVW34nZJSIuxkVIAuzIT8KlvMLFd+5mgMQWUiAoIfMqga91PU2fjRc5g6F5/GEni2/XVMrsvh1xT/rb9VwQ==" saltValue="o8rvXkRKbavhmZVUXKQvoA==" spinCount="100000" sheet="1" selectLockedCells="1"/>
  <protectedRanges>
    <protectedRange sqref="C36" name="Obseg6_3_2_1"/>
    <protectedRange sqref="B36" name="Obseg5_3_2_2_1"/>
  </protectedRanges>
  <mergeCells count="10">
    <mergeCell ref="A33:AX33"/>
    <mergeCell ref="B37:F37"/>
    <mergeCell ref="B48:AX49"/>
    <mergeCell ref="A9:AW9"/>
    <mergeCell ref="A30:C30"/>
    <mergeCell ref="A32:AX32"/>
    <mergeCell ref="A25:AW25"/>
    <mergeCell ref="A26:AW26"/>
    <mergeCell ref="A28:AY28"/>
    <mergeCell ref="A29:AY29"/>
  </mergeCells>
  <phoneticPr fontId="1" type="noConversion"/>
  <pageMargins left="0.7" right="0.7" top="0.75" bottom="0.75" header="0.3" footer="0.3"/>
  <pageSetup paperSize="9" scale="67" fitToHeight="0" orientation="portrait" r:id="rId1"/>
  <headerFooter>
    <oddHeader>&amp;C&amp;"Arial,Navadno"JN - Izvajanje zimske službe v občini Radovljica</oddHeader>
    <oddFooter>&amp;CStran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Skl. 4 - Ljubno</vt:lpstr>
      <vt:lpstr>'Skl. 4 - Ljubno'!Področje_tiskanja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Matjaž Zalokar</dc:creator>
  <cp:lastModifiedBy>Ines Kučina</cp:lastModifiedBy>
  <cp:lastPrinted>2025-10-03T06:36:03Z</cp:lastPrinted>
  <dcterms:created xsi:type="dcterms:W3CDTF">2016-01-19T08:57:26Z</dcterms:created>
  <dcterms:modified xsi:type="dcterms:W3CDTF">2025-11-12T07:54:17Z</dcterms:modified>
</cp:coreProperties>
</file>